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EXPLORA\EXPLORA\"/>
    </mc:Choice>
  </mc:AlternateContent>
  <bookViews>
    <workbookView xWindow="0" yWindow="0" windowWidth="28800" windowHeight="1248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CFG!$A$3:$G$40</definedName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6" l="1"/>
  <c r="F31" i="6"/>
  <c r="F26" i="6"/>
  <c r="F16" i="6"/>
  <c r="F27" i="6"/>
  <c r="F24" i="6"/>
  <c r="C26" i="6" l="1"/>
  <c r="C28" i="6"/>
  <c r="F5" i="6" l="1"/>
  <c r="C44" i="6"/>
  <c r="C32" i="6" l="1"/>
  <c r="C55" i="6" l="1"/>
  <c r="F23" i="6" l="1"/>
  <c r="F42" i="5" l="1"/>
  <c r="E42" i="5"/>
  <c r="C42" i="5"/>
  <c r="B42" i="5"/>
  <c r="D21" i="5"/>
  <c r="D42" i="5" s="1"/>
  <c r="F16" i="4"/>
  <c r="E16" i="4"/>
  <c r="C16" i="4"/>
  <c r="B16" i="4"/>
  <c r="F16" i="8"/>
  <c r="E16" i="8"/>
  <c r="C16" i="8"/>
  <c r="B16" i="8"/>
  <c r="D9" i="4"/>
  <c r="G9" i="4" s="1"/>
  <c r="D8" i="4"/>
  <c r="G8" i="4" s="1"/>
  <c r="D7" i="4"/>
  <c r="G7" i="4" s="1"/>
  <c r="D8" i="8"/>
  <c r="D6" i="8"/>
  <c r="G6" i="8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F69" i="6"/>
  <c r="E69" i="6"/>
  <c r="D69" i="6"/>
  <c r="G69" i="6" s="1"/>
  <c r="C69" i="6"/>
  <c r="B69" i="6"/>
  <c r="B77" i="6" s="1"/>
  <c r="D68" i="6"/>
  <c r="G68" i="6" s="1"/>
  <c r="D67" i="6"/>
  <c r="G67" i="6" s="1"/>
  <c r="D66" i="6"/>
  <c r="G66" i="6" s="1"/>
  <c r="F65" i="6"/>
  <c r="E65" i="6"/>
  <c r="D65" i="6"/>
  <c r="G65" i="6" s="1"/>
  <c r="C65" i="6"/>
  <c r="B65" i="6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F57" i="6"/>
  <c r="E57" i="6"/>
  <c r="D57" i="6"/>
  <c r="G57" i="6" s="1"/>
  <c r="C57" i="6"/>
  <c r="B57" i="6"/>
  <c r="D56" i="6"/>
  <c r="G56" i="6" s="1"/>
  <c r="D55" i="6"/>
  <c r="G55" i="6" s="1"/>
  <c r="G54" i="6"/>
  <c r="D54" i="6"/>
  <c r="F53" i="6"/>
  <c r="E53" i="6"/>
  <c r="C53" i="6"/>
  <c r="B53" i="6"/>
  <c r="G52" i="6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C45" i="6"/>
  <c r="D45" i="6" s="1"/>
  <c r="G45" i="6" s="1"/>
  <c r="D44" i="6"/>
  <c r="G44" i="6" s="1"/>
  <c r="F43" i="6"/>
  <c r="E43" i="6"/>
  <c r="B43" i="6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F33" i="6"/>
  <c r="E33" i="6"/>
  <c r="C33" i="6"/>
  <c r="B33" i="6"/>
  <c r="D33" i="6" s="1"/>
  <c r="D32" i="6"/>
  <c r="G32" i="6" s="1"/>
  <c r="G31" i="6"/>
  <c r="D31" i="6"/>
  <c r="G30" i="6"/>
  <c r="D30" i="6"/>
  <c r="G29" i="6"/>
  <c r="D29" i="6"/>
  <c r="D28" i="6"/>
  <c r="G28" i="6" s="1"/>
  <c r="D27" i="6"/>
  <c r="G27" i="6" s="1"/>
  <c r="D26" i="6"/>
  <c r="G26" i="6" s="1"/>
  <c r="D25" i="6"/>
  <c r="G25" i="6" s="1"/>
  <c r="D24" i="6"/>
  <c r="G24" i="6" s="1"/>
  <c r="E23" i="6"/>
  <c r="C23" i="6"/>
  <c r="B23" i="6"/>
  <c r="D22" i="6"/>
  <c r="G22" i="6" s="1"/>
  <c r="D21" i="6"/>
  <c r="G21" i="6" s="1"/>
  <c r="G20" i="6"/>
  <c r="D20" i="6"/>
  <c r="D19" i="6"/>
  <c r="G19" i="6" s="1"/>
  <c r="G18" i="6"/>
  <c r="D18" i="6"/>
  <c r="D17" i="6"/>
  <c r="G17" i="6" s="1"/>
  <c r="G16" i="6"/>
  <c r="D16" i="6"/>
  <c r="D15" i="6"/>
  <c r="G15" i="6" s="1"/>
  <c r="G14" i="6"/>
  <c r="D14" i="6"/>
  <c r="F13" i="6"/>
  <c r="E13" i="6"/>
  <c r="C13" i="6"/>
  <c r="B13" i="6"/>
  <c r="D13" i="6" s="1"/>
  <c r="G12" i="6"/>
  <c r="D12" i="6"/>
  <c r="D11" i="6"/>
  <c r="G11" i="6" s="1"/>
  <c r="G10" i="6"/>
  <c r="D10" i="6"/>
  <c r="D9" i="6"/>
  <c r="G9" i="6" s="1"/>
  <c r="D8" i="6"/>
  <c r="G8" i="6" s="1"/>
  <c r="D7" i="6"/>
  <c r="G7" i="6" s="1"/>
  <c r="D6" i="6"/>
  <c r="G6" i="6" s="1"/>
  <c r="E5" i="6"/>
  <c r="C5" i="6"/>
  <c r="B5" i="6"/>
  <c r="D5" i="6" s="1"/>
  <c r="G33" i="6" l="1"/>
  <c r="D16" i="8"/>
  <c r="G8" i="8"/>
  <c r="G16" i="8" s="1"/>
  <c r="D23" i="6"/>
  <c r="G23" i="6" s="1"/>
  <c r="D53" i="6"/>
  <c r="G53" i="6" s="1"/>
  <c r="D16" i="4"/>
  <c r="G16" i="4"/>
  <c r="F77" i="6"/>
  <c r="E77" i="6"/>
  <c r="G13" i="6"/>
  <c r="G5" i="6"/>
  <c r="G21" i="5"/>
  <c r="G42" i="5" s="1"/>
  <c r="C43" i="6"/>
  <c r="D43" i="6" s="1"/>
  <c r="G43" i="6" l="1"/>
  <c r="G77" i="6" s="1"/>
  <c r="D77" i="6"/>
  <c r="C77" i="6"/>
</calcChain>
</file>

<file path=xl/sharedStrings.xml><?xml version="1.0" encoding="utf-8"?>
<sst xmlns="http://schemas.openxmlformats.org/spreadsheetml/2006/main" count="200" uniqueCount="140">
  <si>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</si>
  <si>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</si>
  <si>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</si>
  <si>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</si>
  <si>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</si>
  <si>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</si>
  <si>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</si>
  <si>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</si>
  <si>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</si>
  <si>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</si>
  <si>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</si>
  <si>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</si>
  <si>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</si>
  <si>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</si>
  <si>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</si>
  <si>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</si>
  <si>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</si>
  <si>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</si>
  <si>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</si>
  <si>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</si>
  <si>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</si>
  <si>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</si>
  <si>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</si>
  <si>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</si>
  <si>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</si>
  <si>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</si>
  <si>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</si>
  <si>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</si>
  <si>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</si>
  <si>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</si>
  <si>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</si>
  <si>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</si>
  <si>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</si>
  <si>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</si>
  <si>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</si>
  <si>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</si>
  <si>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</si>
  <si>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</si>
  <si>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</si>
  <si>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</si>
  <si>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</si>
  <si>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</si>
  <si>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</si>
  <si>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</si>
  <si>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</si>
  <si>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</si>
  <si>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</si>
  <si>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</si>
  <si>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</si>
  <si>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</si>
  <si>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</si>
  <si>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</si>
  <si>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</si>
  <si>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</si>
  <si>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</si>
  <si>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</si>
  <si>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</si>
  <si>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</si>
  <si>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</si>
  <si>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</si>
  <si>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</si>
  <si>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</si>
  <si>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</si>
  <si>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</si>
  <si>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</si>
  <si>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</si>
  <si>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</si>
  <si>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</si>
  <si>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</si>
  <si>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</si>
  <si>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</si>
  <si>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</si>
  <si>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</si>
  <si>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</si>
  <si>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</si>
  <si>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</si>
  <si>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</si>
  <si>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</si>
  <si>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</si>
  <si>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</si>
  <si>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</si>
  <si>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</si>
  <si>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</si>
  <si>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</si>
  <si>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</si>
  <si>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</si>
  <si>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</si>
  <si>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</si>
  <si>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</si>
  <si>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</si>
  <si>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</si>
  <si>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</si>
  <si>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</si>
  <si>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</si>
  <si>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</si>
  <si>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</si>
  <si>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</si>
  <si>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</si>
  <si>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</si>
  <si>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</si>
  <si>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</si>
  <si>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</si>
  <si>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</si>
  <si>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</si>
  <si>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</si>
  <si>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</si>
  <si>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</si>
  <si>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</si>
  <si>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</si>
  <si>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</si>
  <si>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</si>
  <si>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</si>
  <si>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</si>
  <si>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</si>
  <si>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</si>
  <si>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</si>
  <si>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</si>
  <si>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</si>
  <si>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</si>
  <si>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</si>
  <si>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</si>
  <si>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</si>
  <si>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</si>
  <si>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</si>
  <si>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</si>
  <si>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</si>
  <si>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</si>
  <si>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</si>
  <si>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</si>
  <si>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</si>
  <si>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</si>
  <si>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</si>
  <si>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</si>
  <si>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Centro de Ciencias Explora</t>
  </si>
  <si>
    <t>Centros del Saber</t>
  </si>
  <si>
    <t>Estacionamiento</t>
  </si>
  <si>
    <t>Patronato de Explora
Estado Analítico del Ejercicio del Presupuesto de Egresos
Clasificación por Objeto del Gasto (Capítulo y Concepto)
Del 01 de Enero al 31 de Diciembre del 2022</t>
  </si>
  <si>
    <t>Patronato de Explora
Estado Analítico del Ejercicio del Presupuesto de Egresos
Clasificación Económica (por Tipo de Gasto)
Del 01 de Enero al 31 de Diciembre del 2022</t>
  </si>
  <si>
    <t>Patronato de Explora
Estado Analítico del Ejercicio del Presupuesto de Egresos
Clasificación Administrativa
Del 01 de Enero al 31 de Diciembre del 2022</t>
  </si>
  <si>
    <t>Patronato de Explora
Estado Analítico del Ejercicio del Presupuesto de Egresos
Clasificación Funcional (Finalidad y Función)
Del 01 de Enero 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</si>
</sst>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7" xfId="9" applyFont="1" applyFill="1" applyBorder="1" applyAlignment="1">
      <alignment horizontal="center" vertical="center" wrapText="1"/>
    </xf>
    <xf numFmtId="4" fontId="2" fillId="0" borderId="12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3" xfId="0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11" xfId="0" applyBorder="1" applyProtection="1">
      <protection locked="0"/>
    </xf>
    <xf numFmtId="4" fontId="0" fillId="0" borderId="12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4" fontId="2" fillId="0" borderId="12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0" borderId="9" xfId="0" applyFont="1" applyBorder="1" applyAlignment="1" applyProtection="1">
      <alignment horizontal="left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6" xfId="9" applyFont="1" applyFill="1" applyBorder="1" applyAlignment="1">
      <alignment horizontal="center" vertical="center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6" fillId="2" borderId="10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9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4" fontId="2" fillId="0" borderId="12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7" xfId="0" applyNumberFormat="1" applyFont="1" applyFill="1" applyBorder="1" applyProtection="1">
      <protection locked="0"/>
    </xf>
    <xf numFmtId="43" fontId="2" fillId="0" borderId="14" xfId="16" applyFont="1" applyBorder="1" applyProtection="1">
      <protection locked="0"/>
    </xf>
    <xf numFmtId="4" fontId="0" fillId="0" borderId="0" xfId="0" applyNumberFormat="1" applyProtection="1"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 applyProtection="1">
      <alignment horizontal="center" wrapText="1"/>
      <protection locked="0"/>
    </xf>
    <xf numFmtId="0" fontId="7" fillId="2" borderId="3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1695450</xdr:colOff>
      <xdr:row>1</xdr:row>
      <xdr:rowOff>11311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95450" cy="582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1609725</xdr:colOff>
      <xdr:row>0</xdr:row>
      <xdr:rowOff>564235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609725" cy="5642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1552574</xdr:colOff>
      <xdr:row>1</xdr:row>
      <xdr:rowOff>9904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2574" cy="58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1552574</xdr:colOff>
      <xdr:row>19</xdr:row>
      <xdr:rowOff>9904</xdr:rowOff>
    </xdr:to>
    <xdr:pic>
      <xdr:nvPicPr>
        <xdr:cNvPr id="3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71825"/>
          <a:ext cx="1552574" cy="58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1552574</xdr:colOff>
      <xdr:row>33</xdr:row>
      <xdr:rowOff>9904</xdr:rowOff>
    </xdr:to>
    <xdr:pic>
      <xdr:nvPicPr>
        <xdr:cNvPr id="4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1552574" cy="5814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1657350</xdr:colOff>
      <xdr:row>1</xdr:row>
      <xdr:rowOff>6645</xdr:rowOff>
    </xdr:to>
    <xdr:pic>
      <xdr:nvPicPr>
        <xdr:cNvPr id="2" name="1 Imagen" descr="Resultado de imagen para explora centro de ciencia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7350" cy="578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showGridLines="0" workbookViewId="0">
      <selection activeCell="A23" sqref="A2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8" width="12" style="1"/>
    <col min="9" max="10" width="12.6640625" style="1" bestFit="1" customWidth="1"/>
    <col min="11" max="16384" width="12" style="1"/>
  </cols>
  <sheetData>
    <row r="1" spans="1:7" ht="45" customHeight="1" x14ac:dyDescent="0.2">
      <c r="A1" s="48" t="s">
        <v>136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40" t="s">
        <v>10</v>
      </c>
      <c r="B5" s="41">
        <f>SUM(B6:B12)</f>
        <v>27245948.780000001</v>
      </c>
      <c r="C5" s="41">
        <f>SUM(C6:C12)</f>
        <v>2935195.34</v>
      </c>
      <c r="D5" s="41">
        <f>+B5+C5</f>
        <v>30181144.120000001</v>
      </c>
      <c r="E5" s="41">
        <f>SUM(E6:E12)</f>
        <v>19896842.040000003</v>
      </c>
      <c r="F5" s="41">
        <f>SUM(F6:F12)</f>
        <v>19434603.48</v>
      </c>
      <c r="G5" s="41">
        <f>+D5-E5</f>
        <v>10284302.079999998</v>
      </c>
    </row>
    <row r="6" spans="1:7" x14ac:dyDescent="0.2">
      <c r="A6" s="37" t="s">
        <v>11</v>
      </c>
      <c r="B6" s="42">
        <v>10332592.199999999</v>
      </c>
      <c r="C6" s="42">
        <v>2935195.34</v>
      </c>
      <c r="D6" s="42">
        <f t="shared" ref="D6:D69" si="0">+B6+C6</f>
        <v>13267787.539999999</v>
      </c>
      <c r="E6" s="42">
        <v>8562849.5999999996</v>
      </c>
      <c r="F6" s="42">
        <v>8562849.5999999996</v>
      </c>
      <c r="G6" s="42">
        <f t="shared" ref="G6:G69" si="1">+D6-E6</f>
        <v>4704937.9399999995</v>
      </c>
    </row>
    <row r="7" spans="1:7" x14ac:dyDescent="0.2">
      <c r="A7" s="37" t="s">
        <v>12</v>
      </c>
      <c r="B7" s="42">
        <v>4476955.38</v>
      </c>
      <c r="C7" s="42"/>
      <c r="D7" s="42">
        <f t="shared" si="0"/>
        <v>4476955.38</v>
      </c>
      <c r="E7" s="42">
        <v>3289735.64</v>
      </c>
      <c r="F7" s="42">
        <v>3289735.64</v>
      </c>
      <c r="G7" s="42">
        <f t="shared" si="1"/>
        <v>1187219.7399999998</v>
      </c>
    </row>
    <row r="8" spans="1:7" x14ac:dyDescent="0.2">
      <c r="A8" s="37" t="s">
        <v>13</v>
      </c>
      <c r="B8" s="42">
        <v>2290001.1900000004</v>
      </c>
      <c r="C8" s="42"/>
      <c r="D8" s="42">
        <f t="shared" si="0"/>
        <v>2290001.1900000004</v>
      </c>
      <c r="E8" s="42">
        <v>1284798.75</v>
      </c>
      <c r="F8" s="42">
        <v>1284798.75</v>
      </c>
      <c r="G8" s="42">
        <f t="shared" si="1"/>
        <v>1005202.4400000004</v>
      </c>
    </row>
    <row r="9" spans="1:7" x14ac:dyDescent="0.2">
      <c r="A9" s="37" t="s">
        <v>14</v>
      </c>
      <c r="B9" s="42">
        <v>5049315.1100000003</v>
      </c>
      <c r="C9" s="42"/>
      <c r="D9" s="42">
        <f t="shared" si="0"/>
        <v>5049315.1100000003</v>
      </c>
      <c r="E9" s="42">
        <v>3031398.81</v>
      </c>
      <c r="F9" s="42">
        <f>3031398.81-462238.56</f>
        <v>2569160.25</v>
      </c>
      <c r="G9" s="42">
        <f t="shared" si="1"/>
        <v>2017916.3000000003</v>
      </c>
    </row>
    <row r="10" spans="1:7" x14ac:dyDescent="0.2">
      <c r="A10" s="37" t="s">
        <v>15</v>
      </c>
      <c r="B10" s="42">
        <v>3130732.4000000004</v>
      </c>
      <c r="C10" s="42"/>
      <c r="D10" s="42">
        <f t="shared" si="0"/>
        <v>3130732.4000000004</v>
      </c>
      <c r="E10" s="42">
        <v>2022514.94</v>
      </c>
      <c r="F10" s="42">
        <v>2022514.94</v>
      </c>
      <c r="G10" s="42">
        <f t="shared" si="1"/>
        <v>1108217.4600000004</v>
      </c>
    </row>
    <row r="11" spans="1:7" x14ac:dyDescent="0.2">
      <c r="A11" s="37" t="s">
        <v>16</v>
      </c>
      <c r="B11" s="42">
        <v>0</v>
      </c>
      <c r="C11" s="42"/>
      <c r="D11" s="42">
        <f t="shared" si="0"/>
        <v>0</v>
      </c>
      <c r="E11" s="42">
        <v>0</v>
      </c>
      <c r="F11" s="42">
        <v>0</v>
      </c>
      <c r="G11" s="42">
        <f t="shared" si="1"/>
        <v>0</v>
      </c>
    </row>
    <row r="12" spans="1:7" x14ac:dyDescent="0.2">
      <c r="A12" s="37" t="s">
        <v>17</v>
      </c>
      <c r="B12" s="42">
        <v>1966352.5000000005</v>
      </c>
      <c r="C12" s="42"/>
      <c r="D12" s="42">
        <f t="shared" si="0"/>
        <v>1966352.5000000005</v>
      </c>
      <c r="E12" s="42">
        <v>1705544.3</v>
      </c>
      <c r="F12" s="42">
        <v>1705544.3</v>
      </c>
      <c r="G12" s="42">
        <f t="shared" si="1"/>
        <v>260808.20000000042</v>
      </c>
    </row>
    <row r="13" spans="1:7" x14ac:dyDescent="0.2">
      <c r="A13" s="40" t="s">
        <v>18</v>
      </c>
      <c r="B13" s="42">
        <f>SUM(B14:B22)</f>
        <v>6191096.6500000004</v>
      </c>
      <c r="C13" s="42">
        <f>SUM(C14:C22)</f>
        <v>855768.72</v>
      </c>
      <c r="D13" s="42">
        <f t="shared" si="0"/>
        <v>7046865.3700000001</v>
      </c>
      <c r="E13" s="42">
        <f>SUM(E14:E22)</f>
        <v>5328812.1899999995</v>
      </c>
      <c r="F13" s="42">
        <f>SUM(F14:F22)</f>
        <v>5326621.879999999</v>
      </c>
      <c r="G13" s="42">
        <f t="shared" si="1"/>
        <v>1718053.1800000006</v>
      </c>
    </row>
    <row r="14" spans="1:7" x14ac:dyDescent="0.2">
      <c r="A14" s="37" t="s">
        <v>19</v>
      </c>
      <c r="B14" s="42">
        <v>1456902.8900000001</v>
      </c>
      <c r="C14" s="42">
        <v>400768.72</v>
      </c>
      <c r="D14" s="42">
        <f t="shared" si="0"/>
        <v>1857671.61</v>
      </c>
      <c r="E14" s="42">
        <v>856988.08</v>
      </c>
      <c r="F14" s="42">
        <v>856988.08</v>
      </c>
      <c r="G14" s="42">
        <f t="shared" si="1"/>
        <v>1000683.5300000001</v>
      </c>
    </row>
    <row r="15" spans="1:7" x14ac:dyDescent="0.2">
      <c r="A15" s="37" t="s">
        <v>20</v>
      </c>
      <c r="B15" s="42">
        <v>131410.44000000003</v>
      </c>
      <c r="C15" s="42"/>
      <c r="D15" s="42">
        <f t="shared" si="0"/>
        <v>131410.44000000003</v>
      </c>
      <c r="E15" s="42">
        <v>26335.06</v>
      </c>
      <c r="F15" s="42">
        <v>26335.06</v>
      </c>
      <c r="G15" s="42">
        <f t="shared" si="1"/>
        <v>105075.38000000003</v>
      </c>
    </row>
    <row r="16" spans="1:7" x14ac:dyDescent="0.2">
      <c r="A16" s="37" t="s">
        <v>21</v>
      </c>
      <c r="B16" s="42">
        <v>3048000</v>
      </c>
      <c r="C16" s="42"/>
      <c r="D16" s="42">
        <f t="shared" si="0"/>
        <v>3048000</v>
      </c>
      <c r="E16" s="42">
        <v>3861272.11</v>
      </c>
      <c r="F16" s="42">
        <f>3861272.11-2190.31</f>
        <v>3859081.8</v>
      </c>
      <c r="G16" s="42">
        <f t="shared" si="1"/>
        <v>-813272.10999999987</v>
      </c>
    </row>
    <row r="17" spans="1:7" x14ac:dyDescent="0.2">
      <c r="A17" s="37" t="s">
        <v>22</v>
      </c>
      <c r="B17" s="42">
        <v>550000</v>
      </c>
      <c r="C17" s="42"/>
      <c r="D17" s="42">
        <f t="shared" si="0"/>
        <v>550000</v>
      </c>
      <c r="E17" s="42">
        <v>0</v>
      </c>
      <c r="F17" s="42">
        <v>0</v>
      </c>
      <c r="G17" s="42">
        <f t="shared" si="1"/>
        <v>550000</v>
      </c>
    </row>
    <row r="18" spans="1:7" x14ac:dyDescent="0.2">
      <c r="A18" s="37" t="s">
        <v>23</v>
      </c>
      <c r="B18" s="42">
        <v>142300</v>
      </c>
      <c r="C18" s="42"/>
      <c r="D18" s="42">
        <f t="shared" si="0"/>
        <v>142300</v>
      </c>
      <c r="E18" s="42">
        <v>29114.58</v>
      </c>
      <c r="F18" s="42">
        <v>29114.58</v>
      </c>
      <c r="G18" s="42">
        <f t="shared" si="1"/>
        <v>113185.42</v>
      </c>
    </row>
    <row r="19" spans="1:7" x14ac:dyDescent="0.2">
      <c r="A19" s="37" t="s">
        <v>24</v>
      </c>
      <c r="B19" s="42">
        <v>165095.32</v>
      </c>
      <c r="C19" s="42"/>
      <c r="D19" s="42">
        <f t="shared" si="0"/>
        <v>165095.32</v>
      </c>
      <c r="E19" s="42">
        <v>178179.89</v>
      </c>
      <c r="F19" s="42">
        <v>178179.89</v>
      </c>
      <c r="G19" s="42">
        <f t="shared" si="1"/>
        <v>-13084.570000000007</v>
      </c>
    </row>
    <row r="20" spans="1:7" x14ac:dyDescent="0.2">
      <c r="A20" s="37" t="s">
        <v>25</v>
      </c>
      <c r="B20" s="42">
        <v>281000</v>
      </c>
      <c r="C20" s="42">
        <v>70000</v>
      </c>
      <c r="D20" s="42">
        <f t="shared" si="0"/>
        <v>351000</v>
      </c>
      <c r="E20" s="42">
        <v>69882.2</v>
      </c>
      <c r="F20" s="42">
        <v>69882.2</v>
      </c>
      <c r="G20" s="42">
        <f t="shared" si="1"/>
        <v>281117.8</v>
      </c>
    </row>
    <row r="21" spans="1:7" x14ac:dyDescent="0.2">
      <c r="A21" s="37" t="s">
        <v>26</v>
      </c>
      <c r="B21" s="42">
        <v>0</v>
      </c>
      <c r="C21" s="42"/>
      <c r="D21" s="42">
        <f t="shared" si="0"/>
        <v>0</v>
      </c>
      <c r="E21" s="42">
        <v>0</v>
      </c>
      <c r="F21" s="42">
        <v>0</v>
      </c>
      <c r="G21" s="42">
        <f t="shared" si="1"/>
        <v>0</v>
      </c>
    </row>
    <row r="22" spans="1:7" x14ac:dyDescent="0.2">
      <c r="A22" s="37" t="s">
        <v>27</v>
      </c>
      <c r="B22" s="42">
        <v>416388</v>
      </c>
      <c r="C22" s="42">
        <v>385000</v>
      </c>
      <c r="D22" s="42">
        <f t="shared" si="0"/>
        <v>801388</v>
      </c>
      <c r="E22" s="42">
        <v>307040.27</v>
      </c>
      <c r="F22" s="42">
        <v>307040.27</v>
      </c>
      <c r="G22" s="42">
        <f t="shared" si="1"/>
        <v>494347.73</v>
      </c>
    </row>
    <row r="23" spans="1:7" x14ac:dyDescent="0.2">
      <c r="A23" s="40" t="s">
        <v>28</v>
      </c>
      <c r="B23" s="42">
        <f>SUM(B24:B32)</f>
        <v>17290283.489999998</v>
      </c>
      <c r="C23" s="42">
        <f>SUM(C24:C32)</f>
        <v>6816370</v>
      </c>
      <c r="D23" s="42">
        <f t="shared" si="0"/>
        <v>24106653.489999998</v>
      </c>
      <c r="E23" s="42">
        <f>SUM(E24:E32)</f>
        <v>21080530.719999999</v>
      </c>
      <c r="F23" s="42">
        <f>SUM(F24:F32)</f>
        <v>20903051.940000001</v>
      </c>
      <c r="G23" s="42">
        <f t="shared" si="1"/>
        <v>3026122.7699999996</v>
      </c>
    </row>
    <row r="24" spans="1:7" x14ac:dyDescent="0.2">
      <c r="A24" s="37" t="s">
        <v>29</v>
      </c>
      <c r="B24" s="42">
        <v>3066822.3200000003</v>
      </c>
      <c r="C24" s="42"/>
      <c r="D24" s="42">
        <f t="shared" si="0"/>
        <v>3066822.3200000003</v>
      </c>
      <c r="E24" s="42">
        <v>1369122.53</v>
      </c>
      <c r="F24" s="42">
        <f>1369122.53-97683</f>
        <v>1271439.53</v>
      </c>
      <c r="G24" s="42">
        <f t="shared" si="1"/>
        <v>1697699.7900000003</v>
      </c>
    </row>
    <row r="25" spans="1:7" x14ac:dyDescent="0.2">
      <c r="A25" s="37" t="s">
        <v>30</v>
      </c>
      <c r="B25" s="42">
        <v>1123709.08</v>
      </c>
      <c r="C25" s="42"/>
      <c r="D25" s="42">
        <f t="shared" si="0"/>
        <v>1123709.08</v>
      </c>
      <c r="E25" s="42">
        <v>214018.97</v>
      </c>
      <c r="F25" s="42">
        <v>214018.97</v>
      </c>
      <c r="G25" s="42">
        <f t="shared" si="1"/>
        <v>909690.1100000001</v>
      </c>
    </row>
    <row r="26" spans="1:7" x14ac:dyDescent="0.2">
      <c r="A26" s="37" t="s">
        <v>31</v>
      </c>
      <c r="B26" s="42">
        <v>980726.56</v>
      </c>
      <c r="C26" s="42">
        <f>1320000+1589200+2432934-2700000-20000</f>
        <v>2622134</v>
      </c>
      <c r="D26" s="42">
        <f t="shared" si="0"/>
        <v>3602860.56</v>
      </c>
      <c r="E26" s="42">
        <v>2775864.54</v>
      </c>
      <c r="F26" s="42">
        <f>2775864.54-20263.91</f>
        <v>2755600.63</v>
      </c>
      <c r="G26" s="42">
        <f t="shared" si="1"/>
        <v>826996.02</v>
      </c>
    </row>
    <row r="27" spans="1:7" x14ac:dyDescent="0.2">
      <c r="A27" s="37" t="s">
        <v>32</v>
      </c>
      <c r="B27" s="42">
        <v>903325.04</v>
      </c>
      <c r="C27" s="42">
        <v>30000</v>
      </c>
      <c r="D27" s="42">
        <f t="shared" si="0"/>
        <v>933325.04</v>
      </c>
      <c r="E27" s="42">
        <v>1281037.54</v>
      </c>
      <c r="F27" s="42">
        <f>1281037.54-11091.87</f>
        <v>1269945.67</v>
      </c>
      <c r="G27" s="42">
        <f t="shared" si="1"/>
        <v>-347712.5</v>
      </c>
    </row>
    <row r="28" spans="1:7" x14ac:dyDescent="0.2">
      <c r="A28" s="37" t="s">
        <v>33</v>
      </c>
      <c r="B28" s="42">
        <v>5030561.25</v>
      </c>
      <c r="C28" s="42">
        <f>510688+2700000</f>
        <v>3210688</v>
      </c>
      <c r="D28" s="42">
        <f t="shared" si="0"/>
        <v>8241249.25</v>
      </c>
      <c r="E28" s="42">
        <v>8743857.3599999994</v>
      </c>
      <c r="F28" s="42">
        <v>8743857.3599999994</v>
      </c>
      <c r="G28" s="42">
        <f t="shared" si="1"/>
        <v>-502608.1099999994</v>
      </c>
    </row>
    <row r="29" spans="1:7" x14ac:dyDescent="0.2">
      <c r="A29" s="37" t="s">
        <v>34</v>
      </c>
      <c r="B29" s="42">
        <v>1516106.68</v>
      </c>
      <c r="C29" s="42"/>
      <c r="D29" s="42">
        <f t="shared" si="0"/>
        <v>1516106.68</v>
      </c>
      <c r="E29" s="42">
        <v>1027567.07</v>
      </c>
      <c r="F29" s="42">
        <v>1027567.07</v>
      </c>
      <c r="G29" s="42">
        <f t="shared" si="1"/>
        <v>488539.61</v>
      </c>
    </row>
    <row r="30" spans="1:7" x14ac:dyDescent="0.2">
      <c r="A30" s="37" t="s">
        <v>35</v>
      </c>
      <c r="B30" s="42">
        <v>556753.91999999993</v>
      </c>
      <c r="C30" s="42"/>
      <c r="D30" s="42">
        <f t="shared" si="0"/>
        <v>556753.91999999993</v>
      </c>
      <c r="E30" s="42">
        <v>518734.53</v>
      </c>
      <c r="F30" s="42">
        <v>518734.53</v>
      </c>
      <c r="G30" s="42">
        <f t="shared" si="1"/>
        <v>38019.389999999898</v>
      </c>
    </row>
    <row r="31" spans="1:7" x14ac:dyDescent="0.2">
      <c r="A31" s="37" t="s">
        <v>36</v>
      </c>
      <c r="B31" s="42">
        <v>118200</v>
      </c>
      <c r="C31" s="42">
        <v>20000</v>
      </c>
      <c r="D31" s="42">
        <f t="shared" si="0"/>
        <v>138200</v>
      </c>
      <c r="E31" s="42">
        <v>240047.96</v>
      </c>
      <c r="F31" s="42">
        <f>240047.96-48440</f>
        <v>191607.96</v>
      </c>
      <c r="G31" s="42">
        <f t="shared" si="1"/>
        <v>-101847.95999999999</v>
      </c>
    </row>
    <row r="32" spans="1:7" x14ac:dyDescent="0.2">
      <c r="A32" s="37" t="s">
        <v>37</v>
      </c>
      <c r="B32" s="42">
        <v>3994078.64</v>
      </c>
      <c r="C32" s="42">
        <f>815900+117648</f>
        <v>933548</v>
      </c>
      <c r="D32" s="42">
        <f t="shared" si="0"/>
        <v>4927626.6400000006</v>
      </c>
      <c r="E32" s="42">
        <v>4910280.22</v>
      </c>
      <c r="F32" s="42">
        <v>4910280.22</v>
      </c>
      <c r="G32" s="42">
        <f t="shared" si="1"/>
        <v>17346.420000000857</v>
      </c>
    </row>
    <row r="33" spans="1:9" x14ac:dyDescent="0.2">
      <c r="A33" s="40" t="s">
        <v>38</v>
      </c>
      <c r="B33" s="42">
        <f>SUM(B34:B42)</f>
        <v>0</v>
      </c>
      <c r="C33" s="42">
        <f>SUM(C34:C42)</f>
        <v>0</v>
      </c>
      <c r="D33" s="42">
        <f t="shared" si="0"/>
        <v>0</v>
      </c>
      <c r="E33" s="42">
        <f>SUM(E34:E42)</f>
        <v>9432.76</v>
      </c>
      <c r="F33" s="42">
        <f>SUM(F34:F42)</f>
        <v>9432.76</v>
      </c>
      <c r="G33" s="42">
        <f t="shared" si="1"/>
        <v>-9432.76</v>
      </c>
    </row>
    <row r="34" spans="1:9" x14ac:dyDescent="0.2">
      <c r="A34" s="37" t="s">
        <v>39</v>
      </c>
      <c r="B34" s="42"/>
      <c r="C34" s="42"/>
      <c r="D34" s="42">
        <f t="shared" si="0"/>
        <v>0</v>
      </c>
      <c r="E34" s="42">
        <v>9432.76</v>
      </c>
      <c r="F34" s="42">
        <v>9432.76</v>
      </c>
      <c r="G34" s="42">
        <f t="shared" si="1"/>
        <v>-9432.76</v>
      </c>
    </row>
    <row r="35" spans="1:9" x14ac:dyDescent="0.2">
      <c r="A35" s="37" t="s">
        <v>40</v>
      </c>
      <c r="B35" s="42"/>
      <c r="C35" s="42"/>
      <c r="D35" s="42">
        <f t="shared" si="0"/>
        <v>0</v>
      </c>
      <c r="E35" s="42">
        <v>0</v>
      </c>
      <c r="F35" s="42">
        <v>0</v>
      </c>
      <c r="G35" s="42">
        <f t="shared" si="1"/>
        <v>0</v>
      </c>
    </row>
    <row r="36" spans="1:9" x14ac:dyDescent="0.2">
      <c r="A36" s="37" t="s">
        <v>41</v>
      </c>
      <c r="B36" s="42"/>
      <c r="C36" s="42"/>
      <c r="D36" s="42">
        <f t="shared" si="0"/>
        <v>0</v>
      </c>
      <c r="E36" s="42">
        <v>0</v>
      </c>
      <c r="F36" s="42">
        <v>0</v>
      </c>
      <c r="G36" s="42">
        <f t="shared" si="1"/>
        <v>0</v>
      </c>
    </row>
    <row r="37" spans="1:9" x14ac:dyDescent="0.2">
      <c r="A37" s="37" t="s">
        <v>42</v>
      </c>
      <c r="B37" s="42"/>
      <c r="C37" s="42"/>
      <c r="D37" s="42">
        <f t="shared" si="0"/>
        <v>0</v>
      </c>
      <c r="E37" s="42">
        <v>0</v>
      </c>
      <c r="F37" s="42">
        <v>0</v>
      </c>
      <c r="G37" s="42">
        <f t="shared" si="1"/>
        <v>0</v>
      </c>
    </row>
    <row r="38" spans="1:9" x14ac:dyDescent="0.2">
      <c r="A38" s="37" t="s">
        <v>43</v>
      </c>
      <c r="B38" s="42"/>
      <c r="C38" s="42"/>
      <c r="D38" s="42">
        <f t="shared" si="0"/>
        <v>0</v>
      </c>
      <c r="E38" s="42">
        <v>0</v>
      </c>
      <c r="F38" s="42">
        <v>0</v>
      </c>
      <c r="G38" s="42">
        <f t="shared" si="1"/>
        <v>0</v>
      </c>
    </row>
    <row r="39" spans="1:9" x14ac:dyDescent="0.2">
      <c r="A39" s="37" t="s">
        <v>44</v>
      </c>
      <c r="B39" s="42"/>
      <c r="C39" s="42"/>
      <c r="D39" s="42">
        <f t="shared" si="0"/>
        <v>0</v>
      </c>
      <c r="E39" s="42">
        <v>0</v>
      </c>
      <c r="F39" s="42">
        <v>0</v>
      </c>
      <c r="G39" s="42">
        <f t="shared" si="1"/>
        <v>0</v>
      </c>
    </row>
    <row r="40" spans="1:9" x14ac:dyDescent="0.2">
      <c r="A40" s="37" t="s">
        <v>45</v>
      </c>
      <c r="B40" s="42"/>
      <c r="C40" s="42"/>
      <c r="D40" s="42">
        <f t="shared" si="0"/>
        <v>0</v>
      </c>
      <c r="E40" s="42">
        <v>0</v>
      </c>
      <c r="F40" s="42">
        <v>0</v>
      </c>
      <c r="G40" s="42">
        <f t="shared" si="1"/>
        <v>0</v>
      </c>
    </row>
    <row r="41" spans="1:9" x14ac:dyDescent="0.2">
      <c r="A41" s="37" t="s">
        <v>46</v>
      </c>
      <c r="B41" s="42"/>
      <c r="C41" s="42"/>
      <c r="D41" s="42">
        <f t="shared" si="0"/>
        <v>0</v>
      </c>
      <c r="E41" s="42">
        <v>0</v>
      </c>
      <c r="F41" s="42">
        <v>0</v>
      </c>
      <c r="G41" s="42">
        <f t="shared" si="1"/>
        <v>0</v>
      </c>
    </row>
    <row r="42" spans="1:9" x14ac:dyDescent="0.2">
      <c r="A42" s="37" t="s">
        <v>47</v>
      </c>
      <c r="B42" s="42"/>
      <c r="C42" s="42"/>
      <c r="D42" s="42">
        <f t="shared" si="0"/>
        <v>0</v>
      </c>
      <c r="E42" s="42">
        <v>0</v>
      </c>
      <c r="F42" s="42">
        <v>0</v>
      </c>
      <c r="G42" s="42">
        <f t="shared" si="1"/>
        <v>0</v>
      </c>
    </row>
    <row r="43" spans="1:9" x14ac:dyDescent="0.2">
      <c r="A43" s="40" t="s">
        <v>48</v>
      </c>
      <c r="B43" s="42">
        <f>SUM(B44:B52)</f>
        <v>1824964.08</v>
      </c>
      <c r="C43" s="42">
        <f>SUM(C44:C52)</f>
        <v>2611028.19</v>
      </c>
      <c r="D43" s="42">
        <f t="shared" si="0"/>
        <v>4435992.2699999996</v>
      </c>
      <c r="E43" s="42">
        <f>SUM(E44:E52)</f>
        <v>1723226.6500000001</v>
      </c>
      <c r="F43" s="42">
        <f>SUM(F44:F52)</f>
        <v>1723226.6500000001</v>
      </c>
      <c r="G43" s="42">
        <f t="shared" si="1"/>
        <v>2712765.6199999992</v>
      </c>
      <c r="I43" s="47"/>
    </row>
    <row r="44" spans="1:9" x14ac:dyDescent="0.2">
      <c r="A44" s="37" t="s">
        <v>49</v>
      </c>
      <c r="B44" s="42">
        <v>983533.35</v>
      </c>
      <c r="C44" s="42">
        <f>250000+439312+487200</f>
        <v>1176512</v>
      </c>
      <c r="D44" s="42">
        <f t="shared" si="0"/>
        <v>2160045.35</v>
      </c>
      <c r="E44" s="42">
        <v>381098.59</v>
      </c>
      <c r="F44" s="42">
        <v>381098.59</v>
      </c>
      <c r="G44" s="42">
        <f t="shared" si="1"/>
        <v>1778946.76</v>
      </c>
    </row>
    <row r="45" spans="1:9" x14ac:dyDescent="0.2">
      <c r="A45" s="37" t="s">
        <v>50</v>
      </c>
      <c r="B45" s="42">
        <v>120200</v>
      </c>
      <c r="C45" s="42">
        <f>691941.6+60000+516724</f>
        <v>1268665.6000000001</v>
      </c>
      <c r="D45" s="42">
        <f t="shared" si="0"/>
        <v>1388865.6</v>
      </c>
      <c r="E45" s="42">
        <v>1342128.06</v>
      </c>
      <c r="F45" s="42">
        <v>1342128.06</v>
      </c>
      <c r="G45" s="42">
        <f t="shared" si="1"/>
        <v>46737.540000000037</v>
      </c>
    </row>
    <row r="46" spans="1:9" x14ac:dyDescent="0.2">
      <c r="A46" s="37" t="s">
        <v>51</v>
      </c>
      <c r="B46" s="42">
        <v>0</v>
      </c>
      <c r="C46" s="42"/>
      <c r="D46" s="42">
        <f t="shared" si="0"/>
        <v>0</v>
      </c>
      <c r="E46" s="42">
        <v>0</v>
      </c>
      <c r="F46" s="42">
        <v>0</v>
      </c>
      <c r="G46" s="42">
        <f t="shared" si="1"/>
        <v>0</v>
      </c>
    </row>
    <row r="47" spans="1:9" x14ac:dyDescent="0.2">
      <c r="A47" s="37" t="s">
        <v>52</v>
      </c>
      <c r="B47" s="42">
        <v>8000</v>
      </c>
      <c r="C47" s="42"/>
      <c r="D47" s="42">
        <f t="shared" si="0"/>
        <v>8000</v>
      </c>
      <c r="E47" s="42">
        <v>0</v>
      </c>
      <c r="F47" s="42">
        <v>0</v>
      </c>
      <c r="G47" s="42">
        <f t="shared" si="1"/>
        <v>8000</v>
      </c>
    </row>
    <row r="48" spans="1:9" x14ac:dyDescent="0.2">
      <c r="A48" s="37" t="s">
        <v>53</v>
      </c>
      <c r="B48" s="42">
        <v>0</v>
      </c>
      <c r="C48" s="42">
        <v>65850.59</v>
      </c>
      <c r="D48" s="42">
        <f t="shared" si="0"/>
        <v>65850.59</v>
      </c>
      <c r="E48" s="42">
        <v>0</v>
      </c>
      <c r="F48" s="42">
        <v>0</v>
      </c>
      <c r="G48" s="42">
        <f t="shared" si="1"/>
        <v>65850.59</v>
      </c>
    </row>
    <row r="49" spans="1:10" x14ac:dyDescent="0.2">
      <c r="A49" s="37" t="s">
        <v>54</v>
      </c>
      <c r="B49" s="42">
        <v>118000</v>
      </c>
      <c r="C49" s="42"/>
      <c r="D49" s="42">
        <f t="shared" si="0"/>
        <v>118000</v>
      </c>
      <c r="E49" s="42">
        <v>0</v>
      </c>
      <c r="F49" s="42">
        <v>0</v>
      </c>
      <c r="G49" s="42">
        <f t="shared" si="1"/>
        <v>118000</v>
      </c>
    </row>
    <row r="50" spans="1:10" x14ac:dyDescent="0.2">
      <c r="A50" s="37" t="s">
        <v>55</v>
      </c>
      <c r="B50" s="42">
        <v>0</v>
      </c>
      <c r="C50" s="42"/>
      <c r="D50" s="42">
        <f t="shared" si="0"/>
        <v>0</v>
      </c>
      <c r="E50" s="42">
        <v>0</v>
      </c>
      <c r="F50" s="42">
        <v>0</v>
      </c>
      <c r="G50" s="42">
        <f t="shared" si="1"/>
        <v>0</v>
      </c>
    </row>
    <row r="51" spans="1:10" x14ac:dyDescent="0.2">
      <c r="A51" s="37" t="s">
        <v>56</v>
      </c>
      <c r="B51" s="42">
        <v>0</v>
      </c>
      <c r="C51" s="42"/>
      <c r="D51" s="42">
        <f t="shared" si="0"/>
        <v>0</v>
      </c>
      <c r="E51" s="42">
        <v>0</v>
      </c>
      <c r="F51" s="42">
        <v>0</v>
      </c>
      <c r="G51" s="42">
        <f t="shared" si="1"/>
        <v>0</v>
      </c>
    </row>
    <row r="52" spans="1:10" x14ac:dyDescent="0.2">
      <c r="A52" s="37" t="s">
        <v>57</v>
      </c>
      <c r="B52" s="42">
        <v>595230.73</v>
      </c>
      <c r="C52" s="42">
        <v>100000</v>
      </c>
      <c r="D52" s="42">
        <f t="shared" si="0"/>
        <v>695230.73</v>
      </c>
      <c r="E52" s="42">
        <v>0</v>
      </c>
      <c r="F52" s="42">
        <v>0</v>
      </c>
      <c r="G52" s="42">
        <f t="shared" si="1"/>
        <v>695230.73</v>
      </c>
    </row>
    <row r="53" spans="1:10" x14ac:dyDescent="0.2">
      <c r="A53" s="40" t="s">
        <v>58</v>
      </c>
      <c r="B53" s="42">
        <f>SUM(B54:B56)</f>
        <v>50000</v>
      </c>
      <c r="C53" s="42">
        <f>SUM(C54:C56)</f>
        <v>16120379.15</v>
      </c>
      <c r="D53" s="42">
        <f t="shared" si="0"/>
        <v>16170379.15</v>
      </c>
      <c r="E53" s="42">
        <f>SUM(E54:E56)</f>
        <v>11379991.890000001</v>
      </c>
      <c r="F53" s="42">
        <f>SUM(F54:F56)</f>
        <v>11379991.890000001</v>
      </c>
      <c r="G53" s="42">
        <f t="shared" si="1"/>
        <v>4790387.26</v>
      </c>
      <c r="I53" s="47"/>
      <c r="J53" s="47"/>
    </row>
    <row r="54" spans="1:10" x14ac:dyDescent="0.2">
      <c r="A54" s="37" t="s">
        <v>59</v>
      </c>
      <c r="B54" s="42"/>
      <c r="C54" s="42"/>
      <c r="D54" s="42">
        <f t="shared" si="0"/>
        <v>0</v>
      </c>
      <c r="E54" s="42">
        <v>0</v>
      </c>
      <c r="F54" s="42">
        <v>0</v>
      </c>
      <c r="G54" s="42">
        <f t="shared" si="1"/>
        <v>0</v>
      </c>
      <c r="I54" s="47"/>
      <c r="J54" s="47"/>
    </row>
    <row r="55" spans="1:10" x14ac:dyDescent="0.2">
      <c r="A55" s="37" t="s">
        <v>60</v>
      </c>
      <c r="B55" s="42">
        <v>50000</v>
      </c>
      <c r="C55" s="42">
        <f>9809230.81+278796.34+4000000+150000+1882352</f>
        <v>16120379.15</v>
      </c>
      <c r="D55" s="42">
        <f t="shared" si="0"/>
        <v>16170379.15</v>
      </c>
      <c r="E55" s="42">
        <v>11379991.890000001</v>
      </c>
      <c r="F55" s="42">
        <v>11379991.890000001</v>
      </c>
      <c r="G55" s="42">
        <f t="shared" si="1"/>
        <v>4790387.26</v>
      </c>
    </row>
    <row r="56" spans="1:10" x14ac:dyDescent="0.2">
      <c r="A56" s="37" t="s">
        <v>61</v>
      </c>
      <c r="B56" s="42"/>
      <c r="C56" s="42"/>
      <c r="D56" s="42">
        <f t="shared" si="0"/>
        <v>0</v>
      </c>
      <c r="E56" s="42">
        <v>0</v>
      </c>
      <c r="F56" s="42">
        <v>0</v>
      </c>
      <c r="G56" s="42">
        <f t="shared" si="1"/>
        <v>0</v>
      </c>
    </row>
    <row r="57" spans="1:10" x14ac:dyDescent="0.2">
      <c r="A57" s="40" t="s">
        <v>62</v>
      </c>
      <c r="B57" s="42">
        <f>SUM(B58:B64)</f>
        <v>0</v>
      </c>
      <c r="C57" s="42">
        <f>SUM(C58:C64)</f>
        <v>0</v>
      </c>
      <c r="D57" s="42">
        <f t="shared" si="0"/>
        <v>0</v>
      </c>
      <c r="E57" s="42">
        <f>SUM(E58:E64)</f>
        <v>0</v>
      </c>
      <c r="F57" s="42">
        <f>SUM(F58:F64)</f>
        <v>0</v>
      </c>
      <c r="G57" s="42">
        <f t="shared" si="1"/>
        <v>0</v>
      </c>
    </row>
    <row r="58" spans="1:10" x14ac:dyDescent="0.2">
      <c r="A58" s="37" t="s">
        <v>63</v>
      </c>
      <c r="B58" s="42"/>
      <c r="C58" s="42"/>
      <c r="D58" s="42">
        <f t="shared" si="0"/>
        <v>0</v>
      </c>
      <c r="E58" s="42">
        <v>0</v>
      </c>
      <c r="F58" s="42">
        <v>0</v>
      </c>
      <c r="G58" s="42">
        <f t="shared" si="1"/>
        <v>0</v>
      </c>
    </row>
    <row r="59" spans="1:10" x14ac:dyDescent="0.2">
      <c r="A59" s="37" t="s">
        <v>64</v>
      </c>
      <c r="B59" s="42"/>
      <c r="C59" s="42"/>
      <c r="D59" s="42">
        <f t="shared" si="0"/>
        <v>0</v>
      </c>
      <c r="E59" s="42">
        <v>0</v>
      </c>
      <c r="F59" s="42">
        <v>0</v>
      </c>
      <c r="G59" s="42">
        <f t="shared" si="1"/>
        <v>0</v>
      </c>
    </row>
    <row r="60" spans="1:10" x14ac:dyDescent="0.2">
      <c r="A60" s="37" t="s">
        <v>65</v>
      </c>
      <c r="B60" s="42"/>
      <c r="C60" s="42"/>
      <c r="D60" s="42">
        <f t="shared" si="0"/>
        <v>0</v>
      </c>
      <c r="E60" s="42">
        <v>0</v>
      </c>
      <c r="F60" s="42">
        <v>0</v>
      </c>
      <c r="G60" s="42">
        <f t="shared" si="1"/>
        <v>0</v>
      </c>
    </row>
    <row r="61" spans="1:10" x14ac:dyDescent="0.2">
      <c r="A61" s="37" t="s">
        <v>66</v>
      </c>
      <c r="B61" s="42"/>
      <c r="C61" s="42"/>
      <c r="D61" s="42">
        <f t="shared" si="0"/>
        <v>0</v>
      </c>
      <c r="E61" s="42">
        <v>0</v>
      </c>
      <c r="F61" s="42">
        <v>0</v>
      </c>
      <c r="G61" s="42">
        <f t="shared" si="1"/>
        <v>0</v>
      </c>
    </row>
    <row r="62" spans="1:10" x14ac:dyDescent="0.2">
      <c r="A62" s="37" t="s">
        <v>67</v>
      </c>
      <c r="B62" s="42"/>
      <c r="C62" s="42"/>
      <c r="D62" s="42">
        <f t="shared" si="0"/>
        <v>0</v>
      </c>
      <c r="E62" s="42">
        <v>0</v>
      </c>
      <c r="F62" s="42">
        <v>0</v>
      </c>
      <c r="G62" s="42">
        <f t="shared" si="1"/>
        <v>0</v>
      </c>
    </row>
    <row r="63" spans="1:10" x14ac:dyDescent="0.2">
      <c r="A63" s="37" t="s">
        <v>68</v>
      </c>
      <c r="B63" s="42"/>
      <c r="C63" s="42"/>
      <c r="D63" s="42">
        <f t="shared" si="0"/>
        <v>0</v>
      </c>
      <c r="E63" s="42">
        <v>0</v>
      </c>
      <c r="F63" s="42">
        <v>0</v>
      </c>
      <c r="G63" s="42">
        <f t="shared" si="1"/>
        <v>0</v>
      </c>
    </row>
    <row r="64" spans="1:10" x14ac:dyDescent="0.2">
      <c r="A64" s="37" t="s">
        <v>69</v>
      </c>
      <c r="B64" s="42"/>
      <c r="C64" s="42"/>
      <c r="D64" s="42">
        <f t="shared" si="0"/>
        <v>0</v>
      </c>
      <c r="E64" s="42">
        <v>0</v>
      </c>
      <c r="F64" s="42">
        <v>0</v>
      </c>
      <c r="G64" s="42">
        <f t="shared" si="1"/>
        <v>0</v>
      </c>
    </row>
    <row r="65" spans="1:7" x14ac:dyDescent="0.2">
      <c r="A65" s="40" t="s">
        <v>70</v>
      </c>
      <c r="B65" s="42">
        <f>SUM(B66:B68)</f>
        <v>0</v>
      </c>
      <c r="C65" s="42">
        <f>SUM(C66:C68)</f>
        <v>0</v>
      </c>
      <c r="D65" s="42">
        <f t="shared" si="0"/>
        <v>0</v>
      </c>
      <c r="E65" s="42">
        <f>SUM(E66:E68)</f>
        <v>0</v>
      </c>
      <c r="F65" s="42">
        <f>SUM(F66:F68)</f>
        <v>0</v>
      </c>
      <c r="G65" s="42">
        <f t="shared" si="1"/>
        <v>0</v>
      </c>
    </row>
    <row r="66" spans="1:7" x14ac:dyDescent="0.2">
      <c r="A66" s="37" t="s">
        <v>71</v>
      </c>
      <c r="B66" s="42"/>
      <c r="C66" s="42"/>
      <c r="D66" s="42">
        <f t="shared" si="0"/>
        <v>0</v>
      </c>
      <c r="E66" s="42">
        <v>0</v>
      </c>
      <c r="F66" s="42">
        <v>0</v>
      </c>
      <c r="G66" s="42">
        <f t="shared" si="1"/>
        <v>0</v>
      </c>
    </row>
    <row r="67" spans="1:7" x14ac:dyDescent="0.2">
      <c r="A67" s="37" t="s">
        <v>72</v>
      </c>
      <c r="B67" s="42"/>
      <c r="C67" s="42"/>
      <c r="D67" s="42">
        <f t="shared" si="0"/>
        <v>0</v>
      </c>
      <c r="E67" s="42">
        <v>0</v>
      </c>
      <c r="F67" s="42">
        <v>0</v>
      </c>
      <c r="G67" s="42">
        <f t="shared" si="1"/>
        <v>0</v>
      </c>
    </row>
    <row r="68" spans="1:7" x14ac:dyDescent="0.2">
      <c r="A68" s="37" t="s">
        <v>73</v>
      </c>
      <c r="B68" s="42"/>
      <c r="C68" s="42"/>
      <c r="D68" s="42">
        <f t="shared" si="0"/>
        <v>0</v>
      </c>
      <c r="E68" s="42">
        <v>0</v>
      </c>
      <c r="F68" s="42">
        <v>0</v>
      </c>
      <c r="G68" s="42">
        <f t="shared" si="1"/>
        <v>0</v>
      </c>
    </row>
    <row r="69" spans="1:7" x14ac:dyDescent="0.2">
      <c r="A69" s="40" t="s">
        <v>74</v>
      </c>
      <c r="B69" s="42">
        <f>SUM(B70:B76)</f>
        <v>0</v>
      </c>
      <c r="C69" s="42">
        <f>SUM(C70:C76)</f>
        <v>0</v>
      </c>
      <c r="D69" s="42">
        <f t="shared" si="0"/>
        <v>0</v>
      </c>
      <c r="E69" s="42">
        <f>SUM(E70:E76)</f>
        <v>0</v>
      </c>
      <c r="F69" s="42">
        <f>SUM(F70:F76)</f>
        <v>0</v>
      </c>
      <c r="G69" s="42">
        <f t="shared" si="1"/>
        <v>0</v>
      </c>
    </row>
    <row r="70" spans="1:7" x14ac:dyDescent="0.2">
      <c r="A70" s="37" t="s">
        <v>75</v>
      </c>
      <c r="B70" s="42"/>
      <c r="C70" s="42"/>
      <c r="D70" s="42">
        <f t="shared" ref="D70:D76" si="2">+B70+C70</f>
        <v>0</v>
      </c>
      <c r="E70" s="42">
        <v>0</v>
      </c>
      <c r="F70" s="42">
        <v>0</v>
      </c>
      <c r="G70" s="42">
        <f t="shared" ref="G70:G76" si="3">+D70-E70</f>
        <v>0</v>
      </c>
    </row>
    <row r="71" spans="1:7" x14ac:dyDescent="0.2">
      <c r="A71" s="37" t="s">
        <v>76</v>
      </c>
      <c r="B71" s="42"/>
      <c r="C71" s="42"/>
      <c r="D71" s="42">
        <f t="shared" si="2"/>
        <v>0</v>
      </c>
      <c r="E71" s="42">
        <v>0</v>
      </c>
      <c r="F71" s="42">
        <v>0</v>
      </c>
      <c r="G71" s="42">
        <f t="shared" si="3"/>
        <v>0</v>
      </c>
    </row>
    <row r="72" spans="1:7" x14ac:dyDescent="0.2">
      <c r="A72" s="37" t="s">
        <v>77</v>
      </c>
      <c r="B72" s="42"/>
      <c r="C72" s="42"/>
      <c r="D72" s="42">
        <f t="shared" si="2"/>
        <v>0</v>
      </c>
      <c r="E72" s="42">
        <v>0</v>
      </c>
      <c r="F72" s="42">
        <v>0</v>
      </c>
      <c r="G72" s="42">
        <f t="shared" si="3"/>
        <v>0</v>
      </c>
    </row>
    <row r="73" spans="1:7" x14ac:dyDescent="0.2">
      <c r="A73" s="37" t="s">
        <v>78</v>
      </c>
      <c r="B73" s="42"/>
      <c r="C73" s="42"/>
      <c r="D73" s="42">
        <f t="shared" si="2"/>
        <v>0</v>
      </c>
      <c r="E73" s="42">
        <v>0</v>
      </c>
      <c r="F73" s="42">
        <v>0</v>
      </c>
      <c r="G73" s="42">
        <f t="shared" si="3"/>
        <v>0</v>
      </c>
    </row>
    <row r="74" spans="1:7" x14ac:dyDescent="0.2">
      <c r="A74" s="37" t="s">
        <v>79</v>
      </c>
      <c r="B74" s="42"/>
      <c r="C74" s="42"/>
      <c r="D74" s="42">
        <f t="shared" si="2"/>
        <v>0</v>
      </c>
      <c r="E74" s="42">
        <v>0</v>
      </c>
      <c r="F74" s="42">
        <v>0</v>
      </c>
      <c r="G74" s="42">
        <f t="shared" si="3"/>
        <v>0</v>
      </c>
    </row>
    <row r="75" spans="1:7" x14ac:dyDescent="0.2">
      <c r="A75" s="37" t="s">
        <v>80</v>
      </c>
      <c r="B75" s="42"/>
      <c r="C75" s="42"/>
      <c r="D75" s="42">
        <f t="shared" si="2"/>
        <v>0</v>
      </c>
      <c r="E75" s="42">
        <v>0</v>
      </c>
      <c r="F75" s="42">
        <v>0</v>
      </c>
      <c r="G75" s="42">
        <f t="shared" si="3"/>
        <v>0</v>
      </c>
    </row>
    <row r="76" spans="1:7" x14ac:dyDescent="0.2">
      <c r="A76" s="38" t="s">
        <v>81</v>
      </c>
      <c r="B76" s="43"/>
      <c r="C76" s="43"/>
      <c r="D76" s="43">
        <f t="shared" si="2"/>
        <v>0</v>
      </c>
      <c r="E76" s="43">
        <v>0</v>
      </c>
      <c r="F76" s="43">
        <v>0</v>
      </c>
      <c r="G76" s="43">
        <f t="shared" si="3"/>
        <v>0</v>
      </c>
    </row>
    <row r="77" spans="1:7" x14ac:dyDescent="0.2">
      <c r="A77" s="39" t="s">
        <v>82</v>
      </c>
      <c r="B77" s="44">
        <f>+B69+B65+B57+B53+B43+B33+B23+B13+B5</f>
        <v>52602293</v>
      </c>
      <c r="C77" s="44">
        <f t="shared" ref="C77:G77" si="4">+C69+C65+C57+C53+C43+C33+C23+C13+C5</f>
        <v>29338741.399999999</v>
      </c>
      <c r="D77" s="44">
        <f t="shared" si="4"/>
        <v>81941034.399999991</v>
      </c>
      <c r="E77" s="44">
        <f t="shared" si="4"/>
        <v>59418836.25</v>
      </c>
      <c r="F77" s="44">
        <f t="shared" si="4"/>
        <v>58776928.600000009</v>
      </c>
      <c r="G77" s="44">
        <f t="shared" si="4"/>
        <v>22522198.149999999</v>
      </c>
    </row>
    <row r="80" spans="1:7" x14ac:dyDescent="0.2">
      <c r="F80" s="47"/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workbookViewId="0">
      <selection activeCell="E2" sqref="E2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137</v>
      </c>
      <c r="B1" s="49"/>
      <c r="C1" s="49"/>
      <c r="D1" s="49"/>
      <c r="E1" s="49"/>
      <c r="F1" s="49"/>
      <c r="G1" s="50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34"/>
      <c r="B5" s="8"/>
      <c r="C5" s="8"/>
      <c r="D5" s="8"/>
      <c r="E5" s="8"/>
      <c r="F5" s="8"/>
      <c r="G5" s="8"/>
    </row>
    <row r="6" spans="1:7" x14ac:dyDescent="0.2">
      <c r="A6" s="34" t="s">
        <v>83</v>
      </c>
      <c r="B6" s="9">
        <v>50727328.920000002</v>
      </c>
      <c r="C6" s="9">
        <v>10607334.059999999</v>
      </c>
      <c r="D6" s="9">
        <f>+B6+C6</f>
        <v>61334662.980000004</v>
      </c>
      <c r="E6" s="46">
        <v>46315617.710000001</v>
      </c>
      <c r="F6" s="46">
        <v>45673710.06000001</v>
      </c>
      <c r="G6" s="9">
        <f>+D6-E6</f>
        <v>15019045.270000003</v>
      </c>
    </row>
    <row r="7" spans="1:7" x14ac:dyDescent="0.2">
      <c r="A7" s="34"/>
      <c r="B7" s="9"/>
      <c r="C7" s="9"/>
      <c r="D7" s="9"/>
      <c r="E7" s="9"/>
      <c r="F7" s="9"/>
      <c r="G7" s="9"/>
    </row>
    <row r="8" spans="1:7" x14ac:dyDescent="0.2">
      <c r="A8" s="34" t="s">
        <v>84</v>
      </c>
      <c r="B8" s="9">
        <v>1874964.08</v>
      </c>
      <c r="C8" s="6">
        <v>18731407.34</v>
      </c>
      <c r="D8" s="9">
        <f>+B8+C8</f>
        <v>20606371.420000002</v>
      </c>
      <c r="E8" s="6">
        <v>13103218.540000001</v>
      </c>
      <c r="F8" s="6">
        <v>13103218.540000001</v>
      </c>
      <c r="G8" s="9">
        <f>+D8-E8</f>
        <v>7503152.8800000008</v>
      </c>
    </row>
    <row r="9" spans="1:7" x14ac:dyDescent="0.2">
      <c r="A9" s="34"/>
      <c r="B9" s="9"/>
      <c r="C9" s="9"/>
      <c r="D9" s="9"/>
      <c r="E9" s="9"/>
      <c r="F9" s="9"/>
      <c r="G9" s="9"/>
    </row>
    <row r="10" spans="1:7" x14ac:dyDescent="0.2">
      <c r="A10" s="34" t="s">
        <v>85</v>
      </c>
      <c r="B10" s="9"/>
      <c r="C10" s="9"/>
      <c r="D10" s="9"/>
      <c r="E10" s="9"/>
      <c r="F10" s="9"/>
      <c r="G10" s="9"/>
    </row>
    <row r="11" spans="1:7" x14ac:dyDescent="0.2">
      <c r="A11" s="34"/>
      <c r="B11" s="9"/>
      <c r="C11" s="9"/>
      <c r="D11" s="9"/>
      <c r="E11" s="9"/>
      <c r="F11" s="9"/>
      <c r="G11" s="9"/>
    </row>
    <row r="12" spans="1:7" x14ac:dyDescent="0.2">
      <c r="A12" s="34" t="s">
        <v>43</v>
      </c>
      <c r="B12" s="9"/>
      <c r="C12" s="9"/>
      <c r="D12" s="9"/>
      <c r="E12" s="9"/>
      <c r="F12" s="9"/>
      <c r="G12" s="9"/>
    </row>
    <row r="13" spans="1:7" x14ac:dyDescent="0.2">
      <c r="A13" s="34"/>
      <c r="B13" s="9"/>
      <c r="C13" s="9"/>
      <c r="D13" s="9"/>
      <c r="E13" s="9"/>
      <c r="F13" s="9"/>
      <c r="G13" s="9"/>
    </row>
    <row r="14" spans="1:7" x14ac:dyDescent="0.2">
      <c r="A14" s="34" t="s">
        <v>71</v>
      </c>
      <c r="B14" s="9"/>
      <c r="C14" s="9"/>
      <c r="D14" s="9"/>
      <c r="E14" s="9"/>
      <c r="F14" s="9"/>
      <c r="G14" s="9"/>
    </row>
    <row r="15" spans="1:7" x14ac:dyDescent="0.2">
      <c r="A15" s="35"/>
      <c r="B15" s="10"/>
      <c r="C15" s="10"/>
      <c r="D15" s="10"/>
      <c r="E15" s="10"/>
      <c r="F15" s="10"/>
      <c r="G15" s="10"/>
    </row>
    <row r="16" spans="1:7" x14ac:dyDescent="0.2">
      <c r="A16" s="36" t="s">
        <v>82</v>
      </c>
      <c r="B16" s="44">
        <f t="shared" ref="B16:G16" si="0">+B6+B8</f>
        <v>52602293</v>
      </c>
      <c r="C16" s="44">
        <f t="shared" si="0"/>
        <v>29338741.399999999</v>
      </c>
      <c r="D16" s="44">
        <f t="shared" si="0"/>
        <v>81941034.400000006</v>
      </c>
      <c r="E16" s="44">
        <f t="shared" si="0"/>
        <v>59418836.25</v>
      </c>
      <c r="F16" s="44">
        <f t="shared" si="0"/>
        <v>58776928.600000009</v>
      </c>
      <c r="G16" s="44">
        <f t="shared" si="0"/>
        <v>22522198.150000006</v>
      </c>
    </row>
    <row r="20" spans="5:6" x14ac:dyDescent="0.2">
      <c r="E20" s="47"/>
      <c r="F20" s="47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8" width="12" style="1"/>
    <col min="9" max="9" width="12.6640625" style="1" bestFit="1" customWidth="1"/>
    <col min="10" max="16384" width="12" style="1"/>
  </cols>
  <sheetData>
    <row r="1" spans="1:10" ht="45" customHeight="1" x14ac:dyDescent="0.2">
      <c r="A1" s="48" t="s">
        <v>138</v>
      </c>
      <c r="B1" s="49"/>
      <c r="C1" s="49"/>
      <c r="D1" s="49"/>
      <c r="E1" s="49"/>
      <c r="F1" s="49"/>
      <c r="G1" s="50"/>
    </row>
    <row r="2" spans="1:10" x14ac:dyDescent="0.2">
      <c r="A2" s="13"/>
      <c r="B2" s="13"/>
      <c r="C2" s="13"/>
      <c r="D2" s="13"/>
      <c r="E2" s="13"/>
      <c r="F2" s="13"/>
      <c r="G2" s="13"/>
    </row>
    <row r="3" spans="1:10" x14ac:dyDescent="0.2">
      <c r="A3" s="23"/>
      <c r="B3" s="26" t="s">
        <v>0</v>
      </c>
      <c r="C3" s="27"/>
      <c r="D3" s="27"/>
      <c r="E3" s="27"/>
      <c r="F3" s="28"/>
      <c r="G3" s="51" t="s">
        <v>7</v>
      </c>
    </row>
    <row r="4" spans="1:10" ht="24.95" customHeight="1" x14ac:dyDescent="0.2">
      <c r="A4" s="24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52"/>
    </row>
    <row r="5" spans="1:10" x14ac:dyDescent="0.2">
      <c r="A5" s="25"/>
      <c r="B5" s="4">
        <v>1</v>
      </c>
      <c r="C5" s="4">
        <v>2</v>
      </c>
      <c r="D5" s="4" t="s">
        <v>8</v>
      </c>
      <c r="E5" s="4">
        <v>4</v>
      </c>
      <c r="F5" s="4">
        <v>5</v>
      </c>
      <c r="G5" s="4" t="s">
        <v>9</v>
      </c>
    </row>
    <row r="6" spans="1:10" x14ac:dyDescent="0.2">
      <c r="A6" s="12"/>
      <c r="B6" s="18"/>
      <c r="C6" s="18"/>
      <c r="D6" s="18"/>
      <c r="E6" s="18"/>
      <c r="F6" s="18"/>
      <c r="G6" s="18"/>
    </row>
    <row r="7" spans="1:10" x14ac:dyDescent="0.2">
      <c r="A7" s="2" t="s">
        <v>133</v>
      </c>
      <c r="B7" s="42">
        <v>45871052.879999995</v>
      </c>
      <c r="C7" s="42">
        <v>28238741.399999999</v>
      </c>
      <c r="D7" s="42">
        <f>+B7+C7</f>
        <v>74109794.280000001</v>
      </c>
      <c r="E7" s="42">
        <v>56484508.060000002</v>
      </c>
      <c r="F7" s="42">
        <v>55842600.410000011</v>
      </c>
      <c r="G7" s="42">
        <f>+D7-E7</f>
        <v>17625286.219999999</v>
      </c>
    </row>
    <row r="8" spans="1:10" x14ac:dyDescent="0.2">
      <c r="A8" s="2" t="s">
        <v>134</v>
      </c>
      <c r="B8" s="42">
        <v>3725013.81</v>
      </c>
      <c r="C8" s="42"/>
      <c r="D8" s="42">
        <f t="shared" ref="D8:D9" si="0">+B8+C8</f>
        <v>3725013.81</v>
      </c>
      <c r="E8" s="42">
        <v>1680202.26</v>
      </c>
      <c r="F8" s="42">
        <v>1680202.26</v>
      </c>
      <c r="G8" s="42">
        <f t="shared" ref="G8:G9" si="1">+D8-E8</f>
        <v>2044811.55</v>
      </c>
    </row>
    <row r="9" spans="1:10" x14ac:dyDescent="0.2">
      <c r="A9" s="2" t="s">
        <v>135</v>
      </c>
      <c r="B9" s="42">
        <v>3006226.31</v>
      </c>
      <c r="C9" s="42">
        <v>1100000</v>
      </c>
      <c r="D9" s="42">
        <f t="shared" si="0"/>
        <v>4106226.31</v>
      </c>
      <c r="E9" s="42">
        <v>1254125.93</v>
      </c>
      <c r="F9" s="42">
        <v>1254125.93</v>
      </c>
      <c r="G9" s="42">
        <f t="shared" si="1"/>
        <v>2852100.38</v>
      </c>
    </row>
    <row r="10" spans="1:10" x14ac:dyDescent="0.2">
      <c r="A10" s="30" t="s">
        <v>86</v>
      </c>
      <c r="B10" s="6"/>
      <c r="C10" s="6"/>
      <c r="D10" s="6"/>
      <c r="E10" s="6"/>
      <c r="F10" s="6"/>
      <c r="G10" s="6"/>
      <c r="I10" s="47"/>
      <c r="J10" s="47"/>
    </row>
    <row r="11" spans="1:10" x14ac:dyDescent="0.2">
      <c r="A11" s="30" t="s">
        <v>87</v>
      </c>
      <c r="B11" s="6"/>
      <c r="C11" s="6"/>
      <c r="D11" s="6"/>
      <c r="E11" s="6"/>
      <c r="F11" s="6"/>
      <c r="G11" s="6"/>
      <c r="I11" s="47"/>
    </row>
    <row r="12" spans="1:10" x14ac:dyDescent="0.2">
      <c r="A12" s="30" t="s">
        <v>88</v>
      </c>
      <c r="B12" s="6"/>
      <c r="C12" s="6"/>
      <c r="D12" s="6"/>
      <c r="E12" s="6"/>
      <c r="F12" s="6"/>
      <c r="G12" s="6"/>
    </row>
    <row r="13" spans="1:10" x14ac:dyDescent="0.2">
      <c r="A13" s="30" t="s">
        <v>89</v>
      </c>
      <c r="B13" s="6"/>
      <c r="C13" s="6"/>
      <c r="D13" s="6"/>
      <c r="E13" s="6"/>
      <c r="F13" s="6"/>
      <c r="G13" s="6"/>
    </row>
    <row r="14" spans="1:10" x14ac:dyDescent="0.2">
      <c r="A14" s="30" t="s">
        <v>90</v>
      </c>
      <c r="B14" s="6"/>
      <c r="C14" s="6"/>
      <c r="D14" s="6"/>
      <c r="E14" s="6"/>
      <c r="F14" s="6"/>
      <c r="G14" s="6"/>
    </row>
    <row r="15" spans="1:10" x14ac:dyDescent="0.2">
      <c r="A15" s="30"/>
      <c r="B15" s="7"/>
      <c r="C15" s="7"/>
      <c r="D15" s="7"/>
      <c r="E15" s="7"/>
      <c r="F15" s="7"/>
      <c r="G15" s="7"/>
    </row>
    <row r="16" spans="1:10" x14ac:dyDescent="0.2">
      <c r="A16" s="31" t="s">
        <v>82</v>
      </c>
      <c r="B16" s="45">
        <f t="shared" ref="B16:C16" si="2">SUM(B7:B15)</f>
        <v>52602293</v>
      </c>
      <c r="C16" s="45">
        <f t="shared" si="2"/>
        <v>29338741.399999999</v>
      </c>
      <c r="D16" s="45">
        <f>SUM(D7:D15)</f>
        <v>81941034.400000006</v>
      </c>
      <c r="E16" s="45">
        <f t="shared" ref="E16:G16" si="3">SUM(E7:E15)</f>
        <v>59418836.25</v>
      </c>
      <c r="F16" s="45">
        <f t="shared" si="3"/>
        <v>58776928.600000009</v>
      </c>
      <c r="G16" s="45">
        <f t="shared" si="3"/>
        <v>22522198.149999999</v>
      </c>
    </row>
    <row r="18" spans="1:7" x14ac:dyDescent="0.2">
      <c r="E18" s="47"/>
      <c r="F18" s="47"/>
    </row>
    <row r="19" spans="1:7" ht="45" customHeight="1" x14ac:dyDescent="0.2">
      <c r="A19" s="48" t="s">
        <v>138</v>
      </c>
      <c r="B19" s="49"/>
      <c r="C19" s="49"/>
      <c r="D19" s="49"/>
      <c r="E19" s="49"/>
      <c r="F19" s="49"/>
      <c r="G19" s="50"/>
    </row>
    <row r="21" spans="1:7" x14ac:dyDescent="0.2">
      <c r="A21" s="23"/>
      <c r="B21" s="26" t="s">
        <v>0</v>
      </c>
      <c r="C21" s="27"/>
      <c r="D21" s="27"/>
      <c r="E21" s="27"/>
      <c r="F21" s="28"/>
      <c r="G21" s="51" t="s">
        <v>7</v>
      </c>
    </row>
    <row r="22" spans="1:7" ht="22.5" x14ac:dyDescent="0.2">
      <c r="A22" s="24" t="s">
        <v>1</v>
      </c>
      <c r="B22" s="3" t="s">
        <v>2</v>
      </c>
      <c r="C22" s="3" t="s">
        <v>3</v>
      </c>
      <c r="D22" s="3" t="s">
        <v>4</v>
      </c>
      <c r="E22" s="3" t="s">
        <v>5</v>
      </c>
      <c r="F22" s="3" t="s">
        <v>6</v>
      </c>
      <c r="G22" s="52"/>
    </row>
    <row r="23" spans="1:7" x14ac:dyDescent="0.2">
      <c r="A23" s="25"/>
      <c r="B23" s="4">
        <v>1</v>
      </c>
      <c r="C23" s="4">
        <v>2</v>
      </c>
      <c r="D23" s="4" t="s">
        <v>8</v>
      </c>
      <c r="E23" s="4">
        <v>4</v>
      </c>
      <c r="F23" s="4">
        <v>5</v>
      </c>
      <c r="G23" s="4" t="s">
        <v>9</v>
      </c>
    </row>
    <row r="24" spans="1:7" x14ac:dyDescent="0.2">
      <c r="A24" s="14"/>
      <c r="B24" s="15"/>
      <c r="C24" s="15"/>
      <c r="D24" s="15"/>
      <c r="E24" s="15"/>
      <c r="F24" s="15"/>
      <c r="G24" s="15"/>
    </row>
    <row r="25" spans="1:7" x14ac:dyDescent="0.2">
      <c r="A25" s="30" t="s">
        <v>91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">
      <c r="A26" s="30" t="s">
        <v>92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">
      <c r="A27" s="30" t="s">
        <v>93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">
      <c r="A28" s="30" t="s">
        <v>94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">
      <c r="A29" s="2"/>
      <c r="B29" s="17"/>
      <c r="C29" s="17"/>
      <c r="D29" s="17"/>
      <c r="E29" s="17"/>
      <c r="F29" s="17"/>
      <c r="G29" s="17"/>
    </row>
    <row r="30" spans="1:7" x14ac:dyDescent="0.2">
      <c r="A30" s="31" t="s">
        <v>82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</row>
    <row r="33" spans="1:7" ht="45" customHeight="1" x14ac:dyDescent="0.2">
      <c r="A33" s="48" t="s">
        <v>138</v>
      </c>
      <c r="B33" s="49"/>
      <c r="C33" s="49"/>
      <c r="D33" s="49"/>
      <c r="E33" s="49"/>
      <c r="F33" s="49"/>
      <c r="G33" s="50"/>
    </row>
    <row r="34" spans="1:7" x14ac:dyDescent="0.2">
      <c r="A34" s="23"/>
      <c r="B34" s="26" t="s">
        <v>0</v>
      </c>
      <c r="C34" s="27"/>
      <c r="D34" s="27"/>
      <c r="E34" s="27"/>
      <c r="F34" s="28"/>
      <c r="G34" s="51" t="s">
        <v>7</v>
      </c>
    </row>
    <row r="35" spans="1:7" ht="22.5" x14ac:dyDescent="0.2">
      <c r="A35" s="24" t="s">
        <v>1</v>
      </c>
      <c r="B35" s="3" t="s">
        <v>2</v>
      </c>
      <c r="C35" s="3" t="s">
        <v>3</v>
      </c>
      <c r="D35" s="3" t="s">
        <v>4</v>
      </c>
      <c r="E35" s="3" t="s">
        <v>5</v>
      </c>
      <c r="F35" s="3" t="s">
        <v>6</v>
      </c>
      <c r="G35" s="52"/>
    </row>
    <row r="36" spans="1:7" x14ac:dyDescent="0.2">
      <c r="A36" s="25"/>
      <c r="B36" s="4">
        <v>1</v>
      </c>
      <c r="C36" s="4">
        <v>2</v>
      </c>
      <c r="D36" s="4" t="s">
        <v>8</v>
      </c>
      <c r="E36" s="4">
        <v>4</v>
      </c>
      <c r="F36" s="4">
        <v>5</v>
      </c>
      <c r="G36" s="4" t="s">
        <v>9</v>
      </c>
    </row>
    <row r="37" spans="1:7" x14ac:dyDescent="0.2">
      <c r="A37" s="14"/>
      <c r="B37" s="15"/>
      <c r="C37" s="15"/>
      <c r="D37" s="15"/>
      <c r="E37" s="15"/>
      <c r="F37" s="15"/>
      <c r="G37" s="15"/>
    </row>
    <row r="38" spans="1:7" ht="22.5" x14ac:dyDescent="0.2">
      <c r="A38" s="32" t="s">
        <v>95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x14ac:dyDescent="0.2">
      <c r="A39" s="32"/>
      <c r="B39" s="16"/>
      <c r="C39" s="16"/>
      <c r="D39" s="16"/>
      <c r="E39" s="16"/>
      <c r="F39" s="16"/>
      <c r="G39" s="16"/>
    </row>
    <row r="40" spans="1:7" x14ac:dyDescent="0.2">
      <c r="A40" s="32" t="s">
        <v>96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x14ac:dyDescent="0.2">
      <c r="A41" s="32"/>
      <c r="B41" s="16"/>
      <c r="C41" s="16"/>
      <c r="D41" s="16"/>
      <c r="E41" s="16"/>
      <c r="F41" s="16"/>
      <c r="G41" s="16"/>
    </row>
    <row r="42" spans="1:7" ht="22.5" x14ac:dyDescent="0.2">
      <c r="A42" s="32" t="s">
        <v>97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</row>
    <row r="43" spans="1:7" x14ac:dyDescent="0.2">
      <c r="A43" s="32"/>
      <c r="B43" s="16"/>
      <c r="C43" s="16"/>
      <c r="D43" s="16"/>
      <c r="E43" s="16"/>
      <c r="F43" s="16"/>
      <c r="G43" s="16"/>
    </row>
    <row r="44" spans="1:7" ht="22.5" x14ac:dyDescent="0.2">
      <c r="A44" s="32" t="s">
        <v>98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</row>
    <row r="45" spans="1:7" x14ac:dyDescent="0.2">
      <c r="A45" s="32"/>
      <c r="B45" s="16"/>
      <c r="C45" s="16"/>
      <c r="D45" s="16"/>
      <c r="E45" s="16"/>
      <c r="F45" s="16"/>
      <c r="G45" s="16"/>
    </row>
    <row r="46" spans="1:7" ht="22.5" x14ac:dyDescent="0.2">
      <c r="A46" s="32" t="s">
        <v>99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</row>
    <row r="47" spans="1:7" x14ac:dyDescent="0.2">
      <c r="A47" s="32"/>
      <c r="B47" s="16"/>
      <c r="C47" s="16"/>
      <c r="D47" s="16"/>
      <c r="E47" s="16"/>
      <c r="F47" s="16"/>
      <c r="G47" s="16"/>
    </row>
    <row r="48" spans="1:7" ht="22.5" x14ac:dyDescent="0.2">
      <c r="A48" s="32" t="s">
        <v>100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x14ac:dyDescent="0.2">
      <c r="A49" s="32"/>
      <c r="B49" s="16"/>
      <c r="C49" s="16"/>
      <c r="D49" s="16"/>
      <c r="E49" s="16"/>
      <c r="F49" s="16"/>
      <c r="G49" s="16"/>
    </row>
    <row r="50" spans="1:7" x14ac:dyDescent="0.2">
      <c r="A50" s="32" t="s">
        <v>101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x14ac:dyDescent="0.2">
      <c r="A51" s="33"/>
      <c r="B51" s="16"/>
      <c r="C51" s="16"/>
      <c r="D51" s="16"/>
      <c r="E51" s="16"/>
      <c r="F51" s="16"/>
      <c r="G51" s="16"/>
    </row>
    <row r="52" spans="1:7" x14ac:dyDescent="0.2">
      <c r="A52" s="22" t="s">
        <v>82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</row>
  </sheetData>
  <sheetProtection formatCells="0" formatColumns="0" formatRows="0" insertRows="0" deleteRows="0" autoFilter="0"/>
  <mergeCells count="6">
    <mergeCell ref="G3:G4"/>
    <mergeCell ref="G21:G22"/>
    <mergeCell ref="G34:G35"/>
    <mergeCell ref="A1:G1"/>
    <mergeCell ref="A19:G19"/>
    <mergeCell ref="A33:G3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>
      <selection activeCell="A2" sqref="A2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48" t="s">
        <v>139</v>
      </c>
      <c r="B1" s="53"/>
      <c r="C1" s="53"/>
      <c r="D1" s="53"/>
      <c r="E1" s="53"/>
      <c r="F1" s="53"/>
      <c r="G1" s="54"/>
    </row>
    <row r="2" spans="1:7" x14ac:dyDescent="0.2">
      <c r="A2" s="23"/>
      <c r="B2" s="26" t="s">
        <v>0</v>
      </c>
      <c r="C2" s="27"/>
      <c r="D2" s="27"/>
      <c r="E2" s="27"/>
      <c r="F2" s="28"/>
      <c r="G2" s="51" t="s">
        <v>7</v>
      </c>
    </row>
    <row r="3" spans="1:7" ht="24.95" customHeight="1" x14ac:dyDescent="0.2">
      <c r="A3" s="24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52"/>
    </row>
    <row r="4" spans="1:7" x14ac:dyDescent="0.2">
      <c r="A4" s="25"/>
      <c r="B4" s="4">
        <v>1</v>
      </c>
      <c r="C4" s="4">
        <v>2</v>
      </c>
      <c r="D4" s="4" t="s">
        <v>8</v>
      </c>
      <c r="E4" s="4">
        <v>4</v>
      </c>
      <c r="F4" s="4">
        <v>5</v>
      </c>
      <c r="G4" s="4" t="s">
        <v>9</v>
      </c>
    </row>
    <row r="5" spans="1:7" x14ac:dyDescent="0.2">
      <c r="A5" s="21"/>
      <c r="B5" s="5"/>
      <c r="C5" s="5"/>
      <c r="D5" s="5"/>
      <c r="E5" s="5"/>
      <c r="F5" s="5"/>
      <c r="G5" s="5"/>
    </row>
    <row r="6" spans="1:7" x14ac:dyDescent="0.2">
      <c r="A6" s="19" t="s">
        <v>102</v>
      </c>
      <c r="B6" s="6"/>
      <c r="C6" s="6"/>
      <c r="D6" s="6"/>
      <c r="E6" s="6"/>
      <c r="F6" s="6"/>
      <c r="G6" s="6"/>
    </row>
    <row r="7" spans="1:7" x14ac:dyDescent="0.2">
      <c r="A7" s="29" t="s">
        <v>103</v>
      </c>
      <c r="B7" s="6"/>
      <c r="C7" s="6"/>
      <c r="D7" s="6"/>
      <c r="E7" s="6"/>
      <c r="F7" s="6"/>
      <c r="G7" s="6"/>
    </row>
    <row r="8" spans="1:7" x14ac:dyDescent="0.2">
      <c r="A8" s="29" t="s">
        <v>104</v>
      </c>
      <c r="B8" s="6"/>
      <c r="C8" s="6"/>
      <c r="D8" s="6"/>
      <c r="E8" s="6"/>
      <c r="F8" s="6"/>
      <c r="G8" s="6"/>
    </row>
    <row r="9" spans="1:7" x14ac:dyDescent="0.2">
      <c r="A9" s="29" t="s">
        <v>105</v>
      </c>
      <c r="B9" s="6"/>
      <c r="C9" s="6"/>
      <c r="D9" s="6"/>
      <c r="E9" s="6"/>
      <c r="F9" s="6"/>
      <c r="G9" s="6"/>
    </row>
    <row r="10" spans="1:7" x14ac:dyDescent="0.2">
      <c r="A10" s="29" t="s">
        <v>106</v>
      </c>
      <c r="B10" s="6"/>
      <c r="C10" s="6"/>
      <c r="D10" s="6"/>
      <c r="E10" s="6"/>
      <c r="F10" s="6"/>
      <c r="G10" s="6"/>
    </row>
    <row r="11" spans="1:7" x14ac:dyDescent="0.2">
      <c r="A11" s="29" t="s">
        <v>107</v>
      </c>
      <c r="B11" s="6"/>
      <c r="C11" s="6"/>
      <c r="D11" s="6"/>
      <c r="E11" s="6"/>
      <c r="F11" s="6"/>
      <c r="G11" s="6"/>
    </row>
    <row r="12" spans="1:7" x14ac:dyDescent="0.2">
      <c r="A12" s="29" t="s">
        <v>108</v>
      </c>
      <c r="B12" s="6"/>
      <c r="C12" s="6"/>
      <c r="D12" s="6"/>
      <c r="E12" s="6"/>
      <c r="F12" s="6"/>
      <c r="G12" s="6"/>
    </row>
    <row r="13" spans="1:7" x14ac:dyDescent="0.2">
      <c r="A13" s="29" t="s">
        <v>109</v>
      </c>
      <c r="B13" s="6"/>
      <c r="C13" s="6"/>
      <c r="D13" s="6"/>
      <c r="E13" s="6"/>
      <c r="F13" s="6"/>
      <c r="G13" s="6"/>
    </row>
    <row r="14" spans="1:7" x14ac:dyDescent="0.2">
      <c r="A14" s="29" t="s">
        <v>37</v>
      </c>
      <c r="B14" s="6"/>
      <c r="C14" s="6"/>
      <c r="D14" s="6"/>
      <c r="E14" s="6"/>
      <c r="F14" s="6"/>
      <c r="G14" s="6"/>
    </row>
    <row r="15" spans="1:7" x14ac:dyDescent="0.2">
      <c r="A15" s="20"/>
      <c r="B15" s="6"/>
      <c r="C15" s="6"/>
      <c r="D15" s="6"/>
      <c r="E15" s="6"/>
      <c r="F15" s="6"/>
      <c r="G15" s="6"/>
    </row>
    <row r="16" spans="1:7" x14ac:dyDescent="0.2">
      <c r="A16" s="19" t="s">
        <v>110</v>
      </c>
      <c r="B16" s="6"/>
      <c r="C16" s="6"/>
      <c r="D16" s="6"/>
      <c r="E16" s="6"/>
      <c r="F16" s="6"/>
      <c r="G16" s="6"/>
    </row>
    <row r="17" spans="1:7" x14ac:dyDescent="0.2">
      <c r="A17" s="29" t="s">
        <v>111</v>
      </c>
      <c r="B17" s="6"/>
      <c r="C17" s="6"/>
      <c r="D17" s="6"/>
      <c r="E17" s="6"/>
      <c r="F17" s="6"/>
      <c r="G17" s="6"/>
    </row>
    <row r="18" spans="1:7" x14ac:dyDescent="0.2">
      <c r="A18" s="29" t="s">
        <v>112</v>
      </c>
      <c r="B18" s="6"/>
      <c r="C18" s="6"/>
      <c r="D18" s="6"/>
      <c r="E18" s="6"/>
      <c r="F18" s="6"/>
      <c r="G18" s="6"/>
    </row>
    <row r="19" spans="1:7" x14ac:dyDescent="0.2">
      <c r="A19" s="29" t="s">
        <v>113</v>
      </c>
      <c r="B19" s="6"/>
      <c r="C19" s="6"/>
      <c r="D19" s="6"/>
      <c r="E19" s="6"/>
      <c r="F19" s="6"/>
      <c r="G19" s="6"/>
    </row>
    <row r="20" spans="1:7" x14ac:dyDescent="0.2">
      <c r="A20" s="29" t="s">
        <v>114</v>
      </c>
      <c r="B20" s="6"/>
      <c r="C20" s="6"/>
      <c r="D20" s="6"/>
      <c r="E20" s="6"/>
      <c r="F20" s="6"/>
      <c r="G20" s="6"/>
    </row>
    <row r="21" spans="1:7" x14ac:dyDescent="0.2">
      <c r="A21" s="29" t="s">
        <v>115</v>
      </c>
      <c r="B21" s="42">
        <v>52602293</v>
      </c>
      <c r="C21" s="42">
        <v>29338741.399999999</v>
      </c>
      <c r="D21" s="42">
        <f>+B21+C21</f>
        <v>81941034.400000006</v>
      </c>
      <c r="E21" s="42">
        <v>59418836.25</v>
      </c>
      <c r="F21" s="42">
        <v>58776928.600000009</v>
      </c>
      <c r="G21" s="42">
        <f>+D21-E21</f>
        <v>22522198.150000006</v>
      </c>
    </row>
    <row r="22" spans="1:7" x14ac:dyDescent="0.2">
      <c r="A22" s="29" t="s">
        <v>116</v>
      </c>
      <c r="B22" s="42"/>
      <c r="C22" s="42"/>
      <c r="D22" s="42"/>
      <c r="E22" s="42"/>
      <c r="F22" s="42"/>
      <c r="G22" s="42"/>
    </row>
    <row r="23" spans="1:7" x14ac:dyDescent="0.2">
      <c r="A23" s="29" t="s">
        <v>117</v>
      </c>
      <c r="B23" s="42"/>
      <c r="C23" s="42"/>
      <c r="D23" s="42"/>
      <c r="E23" s="42"/>
      <c r="F23" s="42"/>
      <c r="G23" s="42"/>
    </row>
    <row r="24" spans="1:7" x14ac:dyDescent="0.2">
      <c r="A24" s="20"/>
      <c r="B24" s="42"/>
      <c r="C24" s="42"/>
      <c r="D24" s="42"/>
      <c r="E24" s="42"/>
      <c r="F24" s="42"/>
      <c r="G24" s="42"/>
    </row>
    <row r="25" spans="1:7" x14ac:dyDescent="0.2">
      <c r="A25" s="19" t="s">
        <v>118</v>
      </c>
      <c r="B25" s="42"/>
      <c r="C25" s="42"/>
      <c r="D25" s="42"/>
      <c r="E25" s="42"/>
      <c r="F25" s="42"/>
      <c r="G25" s="42"/>
    </row>
    <row r="26" spans="1:7" x14ac:dyDescent="0.2">
      <c r="A26" s="29" t="s">
        <v>119</v>
      </c>
      <c r="B26" s="42"/>
      <c r="C26" s="42"/>
      <c r="D26" s="42"/>
      <c r="E26" s="42"/>
      <c r="F26" s="42"/>
      <c r="G26" s="42"/>
    </row>
    <row r="27" spans="1:7" x14ac:dyDescent="0.2">
      <c r="A27" s="29" t="s">
        <v>120</v>
      </c>
      <c r="B27" s="42"/>
      <c r="C27" s="42"/>
      <c r="D27" s="42"/>
      <c r="E27" s="42"/>
      <c r="F27" s="42"/>
      <c r="G27" s="42"/>
    </row>
    <row r="28" spans="1:7" x14ac:dyDescent="0.2">
      <c r="A28" s="29" t="s">
        <v>121</v>
      </c>
      <c r="B28" s="42"/>
      <c r="C28" s="42"/>
      <c r="D28" s="42"/>
      <c r="E28" s="42"/>
      <c r="F28" s="42"/>
      <c r="G28" s="42"/>
    </row>
    <row r="29" spans="1:7" x14ac:dyDescent="0.2">
      <c r="A29" s="29" t="s">
        <v>122</v>
      </c>
      <c r="B29" s="42"/>
      <c r="C29" s="42"/>
      <c r="D29" s="42"/>
      <c r="E29" s="42"/>
      <c r="F29" s="42"/>
      <c r="G29" s="42"/>
    </row>
    <row r="30" spans="1:7" x14ac:dyDescent="0.2">
      <c r="A30" s="29" t="s">
        <v>123</v>
      </c>
      <c r="B30" s="42"/>
      <c r="C30" s="42"/>
      <c r="D30" s="42"/>
      <c r="E30" s="42"/>
      <c r="F30" s="42"/>
      <c r="G30" s="42"/>
    </row>
    <row r="31" spans="1:7" x14ac:dyDescent="0.2">
      <c r="A31" s="29" t="s">
        <v>124</v>
      </c>
      <c r="B31" s="42"/>
      <c r="C31" s="42"/>
      <c r="D31" s="42"/>
      <c r="E31" s="42"/>
      <c r="F31" s="42"/>
      <c r="G31" s="42"/>
    </row>
    <row r="32" spans="1:7" x14ac:dyDescent="0.2">
      <c r="A32" s="29" t="s">
        <v>125</v>
      </c>
      <c r="B32" s="42"/>
      <c r="C32" s="42"/>
      <c r="D32" s="42"/>
      <c r="E32" s="42"/>
      <c r="F32" s="42"/>
      <c r="G32" s="42"/>
    </row>
    <row r="33" spans="1:7" x14ac:dyDescent="0.2">
      <c r="A33" s="29" t="s">
        <v>126</v>
      </c>
      <c r="B33" s="42"/>
      <c r="C33" s="42"/>
      <c r="D33" s="42"/>
      <c r="E33" s="42"/>
      <c r="F33" s="42"/>
      <c r="G33" s="42"/>
    </row>
    <row r="34" spans="1:7" x14ac:dyDescent="0.2">
      <c r="A34" s="29" t="s">
        <v>127</v>
      </c>
      <c r="B34" s="42"/>
      <c r="C34" s="42"/>
      <c r="D34" s="42"/>
      <c r="E34" s="42"/>
      <c r="F34" s="42"/>
      <c r="G34" s="42"/>
    </row>
    <row r="35" spans="1:7" x14ac:dyDescent="0.2">
      <c r="A35" s="20"/>
      <c r="B35" s="42"/>
      <c r="C35" s="42"/>
      <c r="D35" s="42"/>
      <c r="E35" s="42"/>
      <c r="F35" s="42"/>
      <c r="G35" s="42"/>
    </row>
    <row r="36" spans="1:7" x14ac:dyDescent="0.2">
      <c r="A36" s="19" t="s">
        <v>128</v>
      </c>
      <c r="B36" s="42"/>
      <c r="C36" s="42"/>
      <c r="D36" s="42"/>
      <c r="E36" s="42"/>
      <c r="F36" s="42"/>
      <c r="G36" s="42"/>
    </row>
    <row r="37" spans="1:7" x14ac:dyDescent="0.2">
      <c r="A37" s="29" t="s">
        <v>129</v>
      </c>
      <c r="B37" s="42"/>
      <c r="C37" s="42"/>
      <c r="D37" s="42"/>
      <c r="E37" s="42"/>
      <c r="F37" s="42"/>
      <c r="G37" s="42"/>
    </row>
    <row r="38" spans="1:7" ht="22.5" x14ac:dyDescent="0.2">
      <c r="A38" s="29" t="s">
        <v>130</v>
      </c>
      <c r="B38" s="42"/>
      <c r="C38" s="42"/>
      <c r="D38" s="42"/>
      <c r="E38" s="42"/>
      <c r="F38" s="42"/>
      <c r="G38" s="42"/>
    </row>
    <row r="39" spans="1:7" x14ac:dyDescent="0.2">
      <c r="A39" s="29" t="s">
        <v>131</v>
      </c>
      <c r="B39" s="42"/>
      <c r="C39" s="42"/>
      <c r="D39" s="42"/>
      <c r="E39" s="42"/>
      <c r="F39" s="42"/>
      <c r="G39" s="42"/>
    </row>
    <row r="40" spans="1:7" x14ac:dyDescent="0.2">
      <c r="A40" s="29" t="s">
        <v>132</v>
      </c>
      <c r="B40" s="42"/>
      <c r="C40" s="42"/>
      <c r="D40" s="42"/>
      <c r="E40" s="42"/>
      <c r="F40" s="42"/>
      <c r="G40" s="42"/>
    </row>
    <row r="41" spans="1:7" x14ac:dyDescent="0.2">
      <c r="A41" s="20"/>
      <c r="B41" s="42"/>
      <c r="C41" s="42"/>
      <c r="D41" s="42"/>
      <c r="E41" s="42"/>
      <c r="F41" s="42"/>
      <c r="G41" s="42"/>
    </row>
    <row r="42" spans="1:7" x14ac:dyDescent="0.2">
      <c r="A42" s="22" t="s">
        <v>82</v>
      </c>
      <c r="B42" s="45">
        <f>+B21</f>
        <v>52602293</v>
      </c>
      <c r="C42" s="45">
        <f t="shared" ref="C42:G42" si="0">+C21</f>
        <v>29338741.399999999</v>
      </c>
      <c r="D42" s="45">
        <f t="shared" si="0"/>
        <v>81941034.400000006</v>
      </c>
      <c r="E42" s="45">
        <f t="shared" si="0"/>
        <v>59418836.25</v>
      </c>
      <c r="F42" s="45">
        <f t="shared" si="0"/>
        <v>58776928.600000009</v>
      </c>
      <c r="G42" s="45">
        <f t="shared" si="0"/>
        <v>22522198.150000006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dcterms:created xsi:type="dcterms:W3CDTF">2014-02-10T03:37:14Z</dcterms:created>
  <dcterms:modified xsi:type="dcterms:W3CDTF">2023-12-06T21:08:44Z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